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085" windowWidth="15120" windowHeight="6030"/>
  </bookViews>
  <sheets>
    <sheet name="декабрь" sheetId="132" r:id="rId1"/>
  </sheets>
  <calcPr calcId="144525" calcMode="manual" calcOnSave="0"/>
</workbook>
</file>

<file path=xl/calcChain.xml><?xml version="1.0" encoding="utf-8"?>
<calcChain xmlns="http://schemas.openxmlformats.org/spreadsheetml/2006/main">
  <c r="I14" i="132" l="1"/>
  <c r="H14" i="132"/>
  <c r="I44" i="132" l="1"/>
  <c r="I41" i="132"/>
  <c r="I40" i="132"/>
  <c r="I39" i="132"/>
  <c r="I38" i="132"/>
  <c r="I37" i="132"/>
  <c r="K36" i="132"/>
  <c r="J36" i="132"/>
  <c r="G36" i="132"/>
  <c r="I36" i="132" s="1"/>
  <c r="E36" i="132"/>
  <c r="D36" i="132"/>
  <c r="I35" i="132"/>
  <c r="I34" i="132"/>
  <c r="I33" i="132"/>
  <c r="I32" i="132"/>
  <c r="H32" i="132"/>
  <c r="I31" i="132"/>
  <c r="H31" i="132"/>
  <c r="I30" i="132"/>
  <c r="H30" i="132"/>
  <c r="I29" i="132"/>
  <c r="H29" i="132"/>
  <c r="I28" i="132"/>
  <c r="H28" i="132"/>
  <c r="I27" i="132"/>
  <c r="H27" i="132"/>
  <c r="I26" i="132"/>
  <c r="H26" i="132"/>
  <c r="I25" i="132"/>
  <c r="H25" i="132"/>
  <c r="I24" i="132"/>
  <c r="H24" i="132"/>
  <c r="I23" i="132"/>
  <c r="H23" i="132"/>
  <c r="I22" i="132"/>
  <c r="H22" i="132"/>
  <c r="I21" i="132"/>
  <c r="H21" i="132"/>
  <c r="I20" i="132"/>
  <c r="H20" i="132"/>
  <c r="I19" i="132"/>
  <c r="H19" i="132"/>
  <c r="I18" i="132"/>
  <c r="H18" i="132"/>
  <c r="I17" i="132"/>
  <c r="H17" i="132"/>
  <c r="I16" i="132"/>
  <c r="H16" i="132"/>
  <c r="I15" i="132"/>
  <c r="H15" i="132"/>
  <c r="K14" i="132"/>
  <c r="J14" i="132"/>
  <c r="G14" i="132"/>
  <c r="F14" i="132"/>
  <c r="E14" i="132"/>
  <c r="D14" i="132"/>
  <c r="I13" i="132"/>
  <c r="H13" i="132"/>
  <c r="I12" i="132"/>
  <c r="H12" i="132"/>
  <c r="I11" i="132"/>
  <c r="H11" i="132"/>
  <c r="I10" i="132"/>
  <c r="H10" i="132"/>
  <c r="I9" i="132"/>
  <c r="H9" i="132"/>
  <c r="K8" i="132"/>
  <c r="K7" i="132" s="1"/>
  <c r="J8" i="132"/>
  <c r="G8" i="132"/>
  <c r="G7" i="132" s="1"/>
  <c r="F8" i="132"/>
  <c r="E8" i="132"/>
  <c r="D8" i="132"/>
  <c r="E7" i="132" l="1"/>
  <c r="J7" i="132"/>
  <c r="I8" i="132"/>
  <c r="F7" i="132"/>
  <c r="H8" i="132"/>
  <c r="E43" i="132"/>
  <c r="I7" i="132"/>
  <c r="K43" i="132"/>
  <c r="G43" i="132"/>
  <c r="D7" i="132"/>
  <c r="H7" i="132" l="1"/>
  <c r="I43" i="132"/>
</calcChain>
</file>

<file path=xl/sharedStrings.xml><?xml version="1.0" encoding="utf-8"?>
<sst xmlns="http://schemas.openxmlformats.org/spreadsheetml/2006/main" count="58" uniqueCount="52">
  <si>
    <t>Наименование мероприятий</t>
  </si>
  <si>
    <t>Оказано услуг (ед./руб.)</t>
  </si>
  <si>
    <t>Регистрация  предпринимателей (руб.)</t>
  </si>
  <si>
    <t>Изменение в ЕГРИП (шт./руб.)</t>
  </si>
  <si>
    <t>из них:                 ЕНВД</t>
  </si>
  <si>
    <t>Земельный налог</t>
  </si>
  <si>
    <t>3 НДФЛ</t>
  </si>
  <si>
    <t>НДС</t>
  </si>
  <si>
    <t>Налог на прибыль орг.</t>
  </si>
  <si>
    <t>Налог на имущество орг.</t>
  </si>
  <si>
    <t>ФСРАР</t>
  </si>
  <si>
    <t>Предоставлено офисных услуг (руб.)</t>
  </si>
  <si>
    <t>Субаренда (руб.)</t>
  </si>
  <si>
    <t>% по микрозаймам (руб.)</t>
  </si>
  <si>
    <t>Выделение микрозайма (кол./руб.)</t>
  </si>
  <si>
    <t>шт</t>
  </si>
  <si>
    <t>руб</t>
  </si>
  <si>
    <t>% исполнения</t>
  </si>
  <si>
    <t>Подготовлено деклараций всего:</t>
  </si>
  <si>
    <r>
      <t>Количество обращений</t>
    </r>
    <r>
      <rPr>
        <sz val="10"/>
        <color theme="1"/>
        <rFont val="Times New Roman"/>
        <family val="1"/>
        <charset val="204"/>
      </rPr>
      <t>(2+3)</t>
    </r>
  </si>
  <si>
    <r>
      <t xml:space="preserve">Итого </t>
    </r>
    <r>
      <rPr>
        <sz val="10"/>
        <color theme="1"/>
        <rFont val="Times New Roman"/>
        <family val="1"/>
        <charset val="204"/>
      </rPr>
      <t>(1+4)</t>
    </r>
  </si>
  <si>
    <t>№               п/п</t>
  </si>
  <si>
    <t>Директор АНО "Бизнесцентр"</t>
  </si>
  <si>
    <t>баланс (бух.отчет)</t>
  </si>
  <si>
    <t>Пени за просроченный платеж</t>
  </si>
  <si>
    <t>Ю.К.Депутатова</t>
  </si>
  <si>
    <t>6 НДФЛ</t>
  </si>
  <si>
    <t>2 НДФЛ,4 НДФЛ</t>
  </si>
  <si>
    <t>Прочие услуги (партнерские )</t>
  </si>
  <si>
    <t>Закрытие (открытие)                 ИП, ЮЛ   (руб.)</t>
  </si>
  <si>
    <t>прочие услуги                       (т.ч. регистрация ккт, овд) Бизнес план</t>
  </si>
  <si>
    <t>СЗВ-М, СЗВ-ТД</t>
  </si>
  <si>
    <t xml:space="preserve">прочие услуги (вт.ч.ЕНВД4, заявл.ЭДО, заявл.УСН, заявл.Патент, заявл ФСС)                      </t>
  </si>
  <si>
    <t>Бесплатные консультационные услуги</t>
  </si>
  <si>
    <t xml:space="preserve">4- ФСС </t>
  </si>
  <si>
    <t>3.19</t>
  </si>
  <si>
    <t>ЕСХН, УСН,ед.упр.</t>
  </si>
  <si>
    <t>3.20</t>
  </si>
  <si>
    <t>1-Предприниматель, МП-натура</t>
  </si>
  <si>
    <t>3.21</t>
  </si>
  <si>
    <t>Уведомление об исчисленных налогах</t>
  </si>
  <si>
    <t>Персонифицированные сведения</t>
  </si>
  <si>
    <t>ЕФС-1</t>
  </si>
  <si>
    <t>транспортный налог</t>
  </si>
  <si>
    <t>Страховые  взносы</t>
  </si>
  <si>
    <t>сзвм -стаж (ЕФС-1 стаж)</t>
  </si>
  <si>
    <t>За оказание консультационных услуг</t>
  </si>
  <si>
    <t xml:space="preserve">С начала               2025 года </t>
  </si>
  <si>
    <t>С начала                2024 года</t>
  </si>
  <si>
    <t>1-КФХ,1 СОНКО, 2Фермер, Микронатура, форма 11, П2,П4, П2-инвест, 3-информ</t>
  </si>
  <si>
    <t>Отчет  о деятельности АНО «Бизнесцентр»  на 01 января 2026 г.</t>
  </si>
  <si>
    <t>декабрь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</si>
</sst>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center"/>
    </xf>
    <xf numFmtId="0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8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49"/>
  <sheetViews>
    <sheetView tabSelected="1" topLeftCell="A13" workbookViewId="0">
      <selection activeCell="P11" sqref="P11"/>
    </sheetView>
  </sheetViews>
  <sheetFormatPr defaultRowHeight="15" x14ac:dyDescent="0.25"/>
  <cols>
    <col min="1" max="1" width="7.28515625" style="20" customWidth="1"/>
    <col min="2" max="2" width="5.5703125" style="24" customWidth="1"/>
    <col min="3" max="3" width="22" style="20" customWidth="1"/>
    <col min="4" max="4" width="7.28515625" style="20" customWidth="1"/>
    <col min="5" max="5" width="9.42578125" style="20" customWidth="1"/>
    <col min="6" max="6" width="7.28515625" style="20" customWidth="1"/>
    <col min="7" max="7" width="14.42578125" style="20" customWidth="1"/>
    <col min="8" max="8" width="9.5703125" style="20" customWidth="1"/>
    <col min="9" max="9" width="10.28515625" style="20" customWidth="1"/>
    <col min="10" max="10" width="7" style="20" customWidth="1"/>
    <col min="11" max="11" width="11.28515625" style="20" customWidth="1"/>
    <col min="12" max="12" width="9.140625" style="20"/>
    <col min="13" max="13" width="12.85546875" style="20" customWidth="1"/>
    <col min="14" max="16384" width="9.140625" style="20"/>
  </cols>
  <sheetData>
    <row r="2" spans="2:11" ht="20.25" x14ac:dyDescent="0.25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x14ac:dyDescent="0.25">
      <c r="B3" s="22"/>
    </row>
    <row r="4" spans="2:11" x14ac:dyDescent="0.25">
      <c r="B4" s="33" t="s">
        <v>21</v>
      </c>
      <c r="C4" s="26" t="s">
        <v>0</v>
      </c>
      <c r="D4" s="27" t="s">
        <v>47</v>
      </c>
      <c r="E4" s="27"/>
      <c r="F4" s="28" t="s">
        <v>48</v>
      </c>
      <c r="G4" s="29"/>
      <c r="H4" s="28" t="s">
        <v>17</v>
      </c>
      <c r="I4" s="29"/>
      <c r="J4" s="32" t="s">
        <v>51</v>
      </c>
      <c r="K4" s="32"/>
    </row>
    <row r="5" spans="2:11" x14ac:dyDescent="0.25">
      <c r="B5" s="34"/>
      <c r="C5" s="26"/>
      <c r="D5" s="27"/>
      <c r="E5" s="27"/>
      <c r="F5" s="30"/>
      <c r="G5" s="31"/>
      <c r="H5" s="30"/>
      <c r="I5" s="31"/>
      <c r="J5" s="32"/>
      <c r="K5" s="32"/>
    </row>
    <row r="6" spans="2:11" x14ac:dyDescent="0.25">
      <c r="B6" s="35"/>
      <c r="C6" s="2"/>
      <c r="D6" s="1" t="s">
        <v>15</v>
      </c>
      <c r="E6" s="1" t="s">
        <v>16</v>
      </c>
      <c r="F6" s="4" t="s">
        <v>15</v>
      </c>
      <c r="G6" s="4" t="s">
        <v>16</v>
      </c>
      <c r="H6" s="4" t="s">
        <v>15</v>
      </c>
      <c r="I6" s="4" t="s">
        <v>16</v>
      </c>
      <c r="J6" s="4" t="s">
        <v>15</v>
      </c>
      <c r="K6" s="5" t="s">
        <v>16</v>
      </c>
    </row>
    <row r="7" spans="2:11" ht="25.5" x14ac:dyDescent="0.25">
      <c r="B7" s="23">
        <v>1</v>
      </c>
      <c r="C7" s="2" t="s">
        <v>19</v>
      </c>
      <c r="D7" s="1">
        <f>D8+D14</f>
        <v>2086</v>
      </c>
      <c r="E7" s="6">
        <f>E8+E14</f>
        <v>721200</v>
      </c>
      <c r="F7" s="1">
        <f>F8+F14</f>
        <v>1834</v>
      </c>
      <c r="G7" s="6">
        <f>G8+G14</f>
        <v>575150</v>
      </c>
      <c r="H7" s="18">
        <f t="shared" ref="H7:I7" si="0">D7/F7*100</f>
        <v>113.74045801526718</v>
      </c>
      <c r="I7" s="18">
        <f t="shared" si="0"/>
        <v>125.39337564113708</v>
      </c>
      <c r="J7" s="1">
        <f>J8+J14</f>
        <v>273</v>
      </c>
      <c r="K7" s="21">
        <f>K8+K14</f>
        <v>85750</v>
      </c>
    </row>
    <row r="8" spans="2:11" x14ac:dyDescent="0.25">
      <c r="B8" s="23">
        <v>2</v>
      </c>
      <c r="C8" s="2" t="s">
        <v>1</v>
      </c>
      <c r="D8" s="1">
        <f>D9+D10+D11+D12+D13</f>
        <v>647</v>
      </c>
      <c r="E8" s="1">
        <f>E9+E10+E11+E12+E13</f>
        <v>231950</v>
      </c>
      <c r="F8" s="1">
        <f>SUM(F9:F13)</f>
        <v>489</v>
      </c>
      <c r="G8" s="1">
        <f>SUM(G9:G13)</f>
        <v>163600</v>
      </c>
      <c r="H8" s="18">
        <f t="shared" ref="H8:I14" si="1">IFERROR(D8/F8*100,0)</f>
        <v>132.31083844580778</v>
      </c>
      <c r="I8" s="18">
        <f t="shared" si="1"/>
        <v>141.77872860635696</v>
      </c>
      <c r="J8" s="1">
        <f>J9+J10+J11+J12+J13</f>
        <v>113</v>
      </c>
      <c r="K8" s="1">
        <f>K9+K10+K11+K12+K13</f>
        <v>36300</v>
      </c>
    </row>
    <row r="9" spans="2:11" ht="25.5" x14ac:dyDescent="0.25">
      <c r="B9" s="19">
        <v>2.1</v>
      </c>
      <c r="C9" s="3" t="s">
        <v>2</v>
      </c>
      <c r="D9" s="8">
        <v>2</v>
      </c>
      <c r="E9" s="15">
        <v>700</v>
      </c>
      <c r="F9" s="8">
        <v>3</v>
      </c>
      <c r="G9" s="15">
        <v>950</v>
      </c>
      <c r="H9" s="18">
        <f t="shared" si="1"/>
        <v>66.666666666666657</v>
      </c>
      <c r="I9" s="18">
        <f t="shared" si="1"/>
        <v>73.68421052631578</v>
      </c>
      <c r="J9" s="8"/>
      <c r="K9" s="15"/>
    </row>
    <row r="10" spans="2:11" ht="25.5" x14ac:dyDescent="0.25">
      <c r="B10" s="19">
        <v>2.2000000000000002</v>
      </c>
      <c r="C10" s="3" t="s">
        <v>29</v>
      </c>
      <c r="D10" s="8">
        <v>5</v>
      </c>
      <c r="E10" s="15">
        <v>750</v>
      </c>
      <c r="F10" s="8">
        <v>7</v>
      </c>
      <c r="G10" s="15">
        <v>1050</v>
      </c>
      <c r="H10" s="18">
        <f t="shared" si="1"/>
        <v>71.428571428571431</v>
      </c>
      <c r="I10" s="18">
        <f t="shared" si="1"/>
        <v>71.428571428571431</v>
      </c>
      <c r="J10" s="8">
        <v>3</v>
      </c>
      <c r="K10" s="15">
        <v>450</v>
      </c>
    </row>
    <row r="11" spans="2:11" ht="25.5" x14ac:dyDescent="0.25">
      <c r="B11" s="19">
        <v>2.2999999999999998</v>
      </c>
      <c r="C11" s="3" t="s">
        <v>3</v>
      </c>
      <c r="D11" s="8">
        <v>1</v>
      </c>
      <c r="E11" s="15">
        <v>350</v>
      </c>
      <c r="F11" s="8">
        <v>3</v>
      </c>
      <c r="G11" s="15">
        <v>1050</v>
      </c>
      <c r="H11" s="18">
        <f t="shared" si="1"/>
        <v>33.333333333333329</v>
      </c>
      <c r="I11" s="18">
        <f t="shared" si="1"/>
        <v>33.333333333333329</v>
      </c>
      <c r="J11" s="8"/>
      <c r="K11" s="15"/>
    </row>
    <row r="12" spans="2:11" ht="51" x14ac:dyDescent="0.25">
      <c r="B12" s="19">
        <v>2.4</v>
      </c>
      <c r="C12" s="3" t="s">
        <v>32</v>
      </c>
      <c r="D12" s="8">
        <v>286</v>
      </c>
      <c r="E12" s="15">
        <v>62650</v>
      </c>
      <c r="F12" s="8">
        <v>192</v>
      </c>
      <c r="G12" s="15">
        <v>36650</v>
      </c>
      <c r="H12" s="18">
        <f t="shared" si="1"/>
        <v>148.95833333333331</v>
      </c>
      <c r="I12" s="18">
        <f t="shared" si="1"/>
        <v>170.94133697135061</v>
      </c>
      <c r="J12" s="8">
        <v>50</v>
      </c>
      <c r="K12" s="15">
        <v>11400</v>
      </c>
    </row>
    <row r="13" spans="2:11" ht="38.25" x14ac:dyDescent="0.25">
      <c r="B13" s="19">
        <v>2.5</v>
      </c>
      <c r="C13" s="3" t="s">
        <v>30</v>
      </c>
      <c r="D13" s="8">
        <v>353</v>
      </c>
      <c r="E13" s="15">
        <v>167500</v>
      </c>
      <c r="F13" s="8">
        <v>284</v>
      </c>
      <c r="G13" s="15">
        <v>123900</v>
      </c>
      <c r="H13" s="18">
        <f t="shared" si="1"/>
        <v>124.29577464788733</v>
      </c>
      <c r="I13" s="18">
        <f t="shared" si="1"/>
        <v>135.18966908797415</v>
      </c>
      <c r="J13" s="8">
        <v>60</v>
      </c>
      <c r="K13" s="15">
        <v>24450</v>
      </c>
    </row>
    <row r="14" spans="2:11" ht="25.5" x14ac:dyDescent="0.25">
      <c r="B14" s="23">
        <v>3</v>
      </c>
      <c r="C14" s="2" t="s">
        <v>18</v>
      </c>
      <c r="D14" s="1">
        <f>D15+D16+D17+D19+D20+D21+D22+D23+D24+D25+D26+D27+D28+D29+D30+D31+D18+D32+D33+D35+D34</f>
        <v>1439</v>
      </c>
      <c r="E14" s="1">
        <f>E15+E16+E17+E19+E20+E21+E22+E23+E24+E25+E26+E27+E28+E29+E30+E31+E18+E32+E33+E35+E34</f>
        <v>489250</v>
      </c>
      <c r="F14" s="1">
        <f>F15+F16+F17+F19+F20+F21+F22+F23+F24+F25+F26+F27+F28+F29+F30+F31+F18+F32+F33+F34+F35</f>
        <v>1345</v>
      </c>
      <c r="G14" s="1">
        <f>G15+G16+G17+G19+G20+G21+G22+G23+G24+G25+G26+G27+G28+G29+G30+G31+G18+G32+G33+G34+G35</f>
        <v>411550</v>
      </c>
      <c r="H14" s="18">
        <f t="shared" si="1"/>
        <v>106.98884758364314</v>
      </c>
      <c r="I14" s="18">
        <f t="shared" si="1"/>
        <v>118.87984449034138</v>
      </c>
      <c r="J14" s="1">
        <f>J15+J16+J17+J19+J20+J21+J22+J23+J24+J25+J26+J27+J28+J29+J30+J31+J18+J32+J33+J35+J34</f>
        <v>160</v>
      </c>
      <c r="K14" s="1">
        <f>K15+K16+K17+K19+K20+K21+K22+K23+K24+K25+K26+K27+K28+K29+K30+K31+K18+K32+K33+K35+K34</f>
        <v>49450</v>
      </c>
    </row>
    <row r="15" spans="2:11" x14ac:dyDescent="0.25">
      <c r="B15" s="19">
        <v>3.1</v>
      </c>
      <c r="C15" s="3" t="s">
        <v>4</v>
      </c>
      <c r="D15" s="8"/>
      <c r="E15" s="8"/>
      <c r="F15" s="8"/>
      <c r="G15" s="15"/>
      <c r="H15" s="18">
        <f t="shared" ref="H15:I33" si="2">IFERROR(D15/F15*100,0)</f>
        <v>0</v>
      </c>
      <c r="I15" s="18">
        <f t="shared" si="2"/>
        <v>0</v>
      </c>
      <c r="J15" s="8"/>
      <c r="K15" s="8"/>
    </row>
    <row r="16" spans="2:11" ht="51" x14ac:dyDescent="0.25">
      <c r="B16" s="19">
        <v>3.2</v>
      </c>
      <c r="C16" s="3" t="s">
        <v>49</v>
      </c>
      <c r="D16" s="8">
        <v>32</v>
      </c>
      <c r="E16" s="8">
        <v>17300</v>
      </c>
      <c r="F16" s="8">
        <v>46</v>
      </c>
      <c r="G16" s="8">
        <v>18800</v>
      </c>
      <c r="H16" s="18">
        <f t="shared" si="2"/>
        <v>69.565217391304344</v>
      </c>
      <c r="I16" s="18">
        <f t="shared" si="2"/>
        <v>92.021276595744681</v>
      </c>
      <c r="J16" s="8">
        <v>2</v>
      </c>
      <c r="K16" s="8">
        <v>700</v>
      </c>
    </row>
    <row r="17" spans="2:11" x14ac:dyDescent="0.25">
      <c r="B17" s="19">
        <v>3.3</v>
      </c>
      <c r="C17" s="3" t="s">
        <v>23</v>
      </c>
      <c r="D17" s="8">
        <v>18</v>
      </c>
      <c r="E17" s="8">
        <v>8650</v>
      </c>
      <c r="F17" s="8">
        <v>14</v>
      </c>
      <c r="G17" s="8">
        <v>5500</v>
      </c>
      <c r="H17" s="18">
        <f t="shared" si="2"/>
        <v>128.57142857142858</v>
      </c>
      <c r="I17" s="18">
        <f t="shared" si="2"/>
        <v>157.27272727272728</v>
      </c>
      <c r="J17" s="8"/>
      <c r="K17" s="8"/>
    </row>
    <row r="18" spans="2:11" x14ac:dyDescent="0.25">
      <c r="B18" s="19">
        <v>3.4</v>
      </c>
      <c r="C18" s="3" t="s">
        <v>44</v>
      </c>
      <c r="D18" s="8">
        <v>149</v>
      </c>
      <c r="E18" s="8">
        <v>78800</v>
      </c>
      <c r="F18" s="8">
        <v>138</v>
      </c>
      <c r="G18" s="8">
        <v>61900</v>
      </c>
      <c r="H18" s="18">
        <f t="shared" si="2"/>
        <v>107.97101449275361</v>
      </c>
      <c r="I18" s="18">
        <f t="shared" si="2"/>
        <v>127.30210016155088</v>
      </c>
      <c r="J18" s="8">
        <v>15</v>
      </c>
      <c r="K18" s="8">
        <v>7650</v>
      </c>
    </row>
    <row r="19" spans="2:11" x14ac:dyDescent="0.25">
      <c r="B19" s="19">
        <v>3.5</v>
      </c>
      <c r="C19" s="3" t="s">
        <v>34</v>
      </c>
      <c r="D19" s="8"/>
      <c r="E19" s="8"/>
      <c r="F19" s="8">
        <v>1</v>
      </c>
      <c r="G19" s="8">
        <v>250</v>
      </c>
      <c r="H19" s="18">
        <f t="shared" si="2"/>
        <v>0</v>
      </c>
      <c r="I19" s="18">
        <f t="shared" si="2"/>
        <v>0</v>
      </c>
      <c r="J19" s="8"/>
      <c r="K19" s="8"/>
    </row>
    <row r="20" spans="2:11" x14ac:dyDescent="0.25">
      <c r="B20" s="19">
        <v>3.6</v>
      </c>
      <c r="C20" s="3" t="s">
        <v>36</v>
      </c>
      <c r="D20" s="8">
        <v>78</v>
      </c>
      <c r="E20" s="8">
        <v>37800</v>
      </c>
      <c r="F20" s="8">
        <v>58</v>
      </c>
      <c r="G20" s="8">
        <v>23950</v>
      </c>
      <c r="H20" s="18">
        <f t="shared" si="2"/>
        <v>134.48275862068965</v>
      </c>
      <c r="I20" s="18">
        <f t="shared" si="2"/>
        <v>157.82881002087683</v>
      </c>
      <c r="J20" s="8">
        <v>3</v>
      </c>
      <c r="K20" s="8">
        <v>1800</v>
      </c>
    </row>
    <row r="21" spans="2:11" x14ac:dyDescent="0.25">
      <c r="B21" s="19">
        <v>3.7</v>
      </c>
      <c r="C21" s="3" t="s">
        <v>43</v>
      </c>
      <c r="D21" s="8"/>
      <c r="E21" s="8"/>
      <c r="F21" s="8"/>
      <c r="G21" s="8"/>
      <c r="H21" s="18">
        <f t="shared" si="2"/>
        <v>0</v>
      </c>
      <c r="I21" s="18">
        <f t="shared" si="2"/>
        <v>0</v>
      </c>
      <c r="J21" s="8"/>
      <c r="K21" s="8"/>
    </row>
    <row r="22" spans="2:11" x14ac:dyDescent="0.25">
      <c r="B22" s="19">
        <v>3.8</v>
      </c>
      <c r="C22" s="3" t="s">
        <v>5</v>
      </c>
      <c r="D22" s="8"/>
      <c r="E22" s="8"/>
      <c r="F22" s="8"/>
      <c r="G22" s="8"/>
      <c r="H22" s="18">
        <f t="shared" si="2"/>
        <v>0</v>
      </c>
      <c r="I22" s="18">
        <f t="shared" si="2"/>
        <v>0</v>
      </c>
      <c r="J22" s="8"/>
      <c r="K22" s="8"/>
    </row>
    <row r="23" spans="2:11" x14ac:dyDescent="0.25">
      <c r="B23" s="19">
        <v>3.9</v>
      </c>
      <c r="C23" s="3" t="s">
        <v>27</v>
      </c>
      <c r="D23" s="8"/>
      <c r="E23" s="8"/>
      <c r="F23" s="8"/>
      <c r="G23" s="8"/>
      <c r="H23" s="18">
        <f t="shared" si="2"/>
        <v>0</v>
      </c>
      <c r="I23" s="18">
        <f t="shared" si="2"/>
        <v>0</v>
      </c>
      <c r="J23" s="8"/>
      <c r="K23" s="8"/>
    </row>
    <row r="24" spans="2:11" x14ac:dyDescent="0.25">
      <c r="B24" s="19">
        <v>3.1</v>
      </c>
      <c r="C24" s="3" t="s">
        <v>6</v>
      </c>
      <c r="D24" s="8"/>
      <c r="E24" s="8"/>
      <c r="F24" s="8">
        <v>17</v>
      </c>
      <c r="G24" s="8">
        <v>6800</v>
      </c>
      <c r="H24" s="18">
        <f t="shared" si="2"/>
        <v>0</v>
      </c>
      <c r="I24" s="18">
        <f t="shared" si="2"/>
        <v>0</v>
      </c>
      <c r="J24" s="8"/>
      <c r="K24" s="8"/>
    </row>
    <row r="25" spans="2:11" x14ac:dyDescent="0.25">
      <c r="B25" s="19">
        <v>3.11</v>
      </c>
      <c r="C25" s="3" t="s">
        <v>42</v>
      </c>
      <c r="D25" s="8">
        <v>156</v>
      </c>
      <c r="E25" s="8">
        <v>80250</v>
      </c>
      <c r="F25" s="8">
        <v>149</v>
      </c>
      <c r="G25" s="8">
        <v>62900</v>
      </c>
      <c r="H25" s="18">
        <f t="shared" si="2"/>
        <v>104.69798657718121</v>
      </c>
      <c r="I25" s="18">
        <f t="shared" si="2"/>
        <v>127.58346581875995</v>
      </c>
      <c r="J25" s="8">
        <v>17</v>
      </c>
      <c r="K25" s="8">
        <v>8700</v>
      </c>
    </row>
    <row r="26" spans="2:11" x14ac:dyDescent="0.25">
      <c r="B26" s="19">
        <v>3.12</v>
      </c>
      <c r="C26" s="3" t="s">
        <v>10</v>
      </c>
      <c r="D26" s="8">
        <v>12</v>
      </c>
      <c r="E26" s="8">
        <v>7800</v>
      </c>
      <c r="F26" s="8">
        <v>36</v>
      </c>
      <c r="G26" s="8">
        <v>20150</v>
      </c>
      <c r="H26" s="18">
        <f t="shared" si="2"/>
        <v>33.333333333333329</v>
      </c>
      <c r="I26" s="18">
        <f t="shared" si="2"/>
        <v>38.70967741935484</v>
      </c>
      <c r="J26" s="8"/>
      <c r="K26" s="8"/>
    </row>
    <row r="27" spans="2:11" x14ac:dyDescent="0.25">
      <c r="B27" s="19">
        <v>3.13</v>
      </c>
      <c r="C27" s="3" t="s">
        <v>7</v>
      </c>
      <c r="D27" s="8">
        <v>3</v>
      </c>
      <c r="E27" s="8">
        <v>1800</v>
      </c>
      <c r="F27" s="8">
        <v>15</v>
      </c>
      <c r="G27" s="8">
        <v>5950</v>
      </c>
      <c r="H27" s="18">
        <f t="shared" si="2"/>
        <v>20</v>
      </c>
      <c r="I27" s="18">
        <f t="shared" si="2"/>
        <v>30.252100840336134</v>
      </c>
      <c r="J27" s="8"/>
      <c r="K27" s="8"/>
    </row>
    <row r="28" spans="2:11" x14ac:dyDescent="0.25">
      <c r="B28" s="19">
        <v>3.14</v>
      </c>
      <c r="C28" s="3" t="s">
        <v>8</v>
      </c>
      <c r="D28" s="8">
        <v>4</v>
      </c>
      <c r="E28" s="8">
        <v>1600</v>
      </c>
      <c r="F28" s="8">
        <v>5</v>
      </c>
      <c r="G28" s="8">
        <v>1650</v>
      </c>
      <c r="H28" s="18">
        <f t="shared" si="2"/>
        <v>80</v>
      </c>
      <c r="I28" s="18">
        <f t="shared" si="2"/>
        <v>96.969696969696969</v>
      </c>
      <c r="J28" s="8"/>
      <c r="K28" s="8"/>
    </row>
    <row r="29" spans="2:11" x14ac:dyDescent="0.25">
      <c r="B29" s="19">
        <v>3.15</v>
      </c>
      <c r="C29" s="3" t="s">
        <v>9</v>
      </c>
      <c r="D29" s="8"/>
      <c r="E29" s="8"/>
      <c r="F29" s="8"/>
      <c r="G29" s="8"/>
      <c r="H29" s="18">
        <f t="shared" si="2"/>
        <v>0</v>
      </c>
      <c r="I29" s="18">
        <f t="shared" si="2"/>
        <v>0</v>
      </c>
      <c r="J29" s="8"/>
      <c r="K29" s="8"/>
    </row>
    <row r="30" spans="2:11" x14ac:dyDescent="0.25">
      <c r="B30" s="19">
        <v>3.16</v>
      </c>
      <c r="C30" s="3" t="s">
        <v>26</v>
      </c>
      <c r="D30" s="8">
        <v>99</v>
      </c>
      <c r="E30" s="8">
        <v>61900</v>
      </c>
      <c r="F30" s="8">
        <v>97</v>
      </c>
      <c r="G30" s="8">
        <v>52250</v>
      </c>
      <c r="H30" s="18">
        <f t="shared" si="2"/>
        <v>102.06185567010309</v>
      </c>
      <c r="I30" s="18">
        <f t="shared" si="2"/>
        <v>118.4688995215311</v>
      </c>
      <c r="J30" s="8">
        <v>12</v>
      </c>
      <c r="K30" s="8">
        <v>6450</v>
      </c>
    </row>
    <row r="31" spans="2:11" x14ac:dyDescent="0.25">
      <c r="B31" s="19">
        <v>3.17</v>
      </c>
      <c r="C31" s="3" t="s">
        <v>31</v>
      </c>
      <c r="D31" s="8"/>
      <c r="E31" s="8"/>
      <c r="F31" s="8"/>
      <c r="G31" s="8"/>
      <c r="H31" s="18">
        <f t="shared" si="2"/>
        <v>0</v>
      </c>
      <c r="I31" s="18">
        <f t="shared" si="2"/>
        <v>0</v>
      </c>
      <c r="J31" s="8"/>
      <c r="K31" s="8"/>
    </row>
    <row r="32" spans="2:11" x14ac:dyDescent="0.25">
      <c r="B32" s="19">
        <v>3.18</v>
      </c>
      <c r="C32" s="3" t="s">
        <v>45</v>
      </c>
      <c r="D32" s="8"/>
      <c r="E32" s="8"/>
      <c r="F32" s="8">
        <v>2</v>
      </c>
      <c r="G32" s="8">
        <v>500</v>
      </c>
      <c r="H32" s="18">
        <f t="shared" si="2"/>
        <v>0</v>
      </c>
      <c r="I32" s="18">
        <f t="shared" si="2"/>
        <v>0</v>
      </c>
      <c r="J32" s="8"/>
      <c r="K32" s="8"/>
    </row>
    <row r="33" spans="2:11" ht="25.5" x14ac:dyDescent="0.25">
      <c r="B33" s="19" t="s">
        <v>35</v>
      </c>
      <c r="C33" s="3" t="s">
        <v>38</v>
      </c>
      <c r="D33" s="8"/>
      <c r="E33" s="8"/>
      <c r="F33" s="8"/>
      <c r="G33" s="8"/>
      <c r="H33" s="7"/>
      <c r="I33" s="18">
        <f t="shared" si="2"/>
        <v>0</v>
      </c>
      <c r="J33" s="8"/>
      <c r="K33" s="8"/>
    </row>
    <row r="34" spans="2:11" ht="25.5" x14ac:dyDescent="0.25">
      <c r="B34" s="19" t="s">
        <v>37</v>
      </c>
      <c r="C34" s="3" t="s">
        <v>40</v>
      </c>
      <c r="D34" s="8">
        <v>539</v>
      </c>
      <c r="E34" s="8">
        <v>107800</v>
      </c>
      <c r="F34" s="8">
        <v>442</v>
      </c>
      <c r="G34" s="8">
        <v>88200</v>
      </c>
      <c r="H34" s="7"/>
      <c r="I34" s="18">
        <f t="shared" ref="I34:I44" si="3">IFERROR(E34/G34*100,0)</f>
        <v>122.22222222222223</v>
      </c>
      <c r="J34" s="8">
        <v>72</v>
      </c>
      <c r="K34" s="8">
        <v>14400</v>
      </c>
    </row>
    <row r="35" spans="2:11" ht="25.5" x14ac:dyDescent="0.25">
      <c r="B35" s="19" t="s">
        <v>39</v>
      </c>
      <c r="C35" s="3" t="s">
        <v>41</v>
      </c>
      <c r="D35" s="8">
        <v>349</v>
      </c>
      <c r="E35" s="8">
        <v>85550</v>
      </c>
      <c r="F35" s="8">
        <v>325</v>
      </c>
      <c r="G35" s="8">
        <v>62750</v>
      </c>
      <c r="H35" s="7"/>
      <c r="I35" s="18">
        <f t="shared" si="3"/>
        <v>136.33466135458167</v>
      </c>
      <c r="J35" s="8">
        <v>39</v>
      </c>
      <c r="K35" s="8">
        <v>9750</v>
      </c>
    </row>
    <row r="36" spans="2:11" ht="25.5" x14ac:dyDescent="0.25">
      <c r="B36" s="23">
        <v>4</v>
      </c>
      <c r="C36" s="2" t="s">
        <v>11</v>
      </c>
      <c r="D36" s="16">
        <f t="shared" ref="D36" si="4">D37+D38+D39+D40</f>
        <v>0</v>
      </c>
      <c r="E36" s="16">
        <f>E37+E38+E39+E40+E41</f>
        <v>149036.10999999999</v>
      </c>
      <c r="F36" s="1"/>
      <c r="G36" s="16">
        <f>G37+G38+G39+G40+G41</f>
        <v>236833.89</v>
      </c>
      <c r="H36" s="7"/>
      <c r="I36" s="18">
        <f t="shared" si="3"/>
        <v>62.928540336858028</v>
      </c>
      <c r="J36" s="16">
        <f t="shared" ref="J36" si="5">J37+J38+J39+J40</f>
        <v>0</v>
      </c>
      <c r="K36" s="16">
        <f>K37+K38+K39+K40+K41</f>
        <v>7702.78</v>
      </c>
    </row>
    <row r="37" spans="2:11" x14ac:dyDescent="0.25">
      <c r="B37" s="19">
        <v>4.0999999999999996</v>
      </c>
      <c r="C37" s="3" t="s">
        <v>12</v>
      </c>
      <c r="D37" s="9"/>
      <c r="E37" s="17"/>
      <c r="F37" s="9"/>
      <c r="G37" s="17"/>
      <c r="H37" s="7"/>
      <c r="I37" s="18">
        <f t="shared" si="3"/>
        <v>0</v>
      </c>
      <c r="J37" s="9"/>
      <c r="K37" s="17"/>
    </row>
    <row r="38" spans="2:11" x14ac:dyDescent="0.25">
      <c r="B38" s="19">
        <v>4.2</v>
      </c>
      <c r="C38" s="3" t="s">
        <v>13</v>
      </c>
      <c r="D38" s="9"/>
      <c r="E38" s="17">
        <v>29236.11</v>
      </c>
      <c r="F38" s="9"/>
      <c r="G38" s="17">
        <v>30763.89</v>
      </c>
      <c r="H38" s="7"/>
      <c r="I38" s="18">
        <f t="shared" si="3"/>
        <v>95.033853001034657</v>
      </c>
      <c r="J38" s="9"/>
      <c r="K38" s="17">
        <v>902.78</v>
      </c>
    </row>
    <row r="39" spans="2:11" ht="25.5" x14ac:dyDescent="0.25">
      <c r="B39" s="19">
        <v>4.3</v>
      </c>
      <c r="C39" s="3" t="s">
        <v>24</v>
      </c>
      <c r="D39" s="9"/>
      <c r="E39" s="17"/>
      <c r="F39" s="9"/>
      <c r="G39" s="17"/>
      <c r="H39" s="7"/>
      <c r="I39" s="18">
        <f t="shared" si="3"/>
        <v>0</v>
      </c>
      <c r="J39" s="9"/>
      <c r="K39" s="17"/>
    </row>
    <row r="40" spans="2:11" ht="25.5" x14ac:dyDescent="0.25">
      <c r="B40" s="19">
        <v>4.4000000000000004</v>
      </c>
      <c r="C40" s="3" t="s">
        <v>28</v>
      </c>
      <c r="D40" s="9"/>
      <c r="E40" s="17">
        <v>119800</v>
      </c>
      <c r="F40" s="9"/>
      <c r="G40" s="17">
        <v>206070</v>
      </c>
      <c r="H40" s="7"/>
      <c r="I40" s="18">
        <f t="shared" si="3"/>
        <v>58.135584995389912</v>
      </c>
      <c r="J40" s="9"/>
      <c r="K40" s="17">
        <v>6800</v>
      </c>
    </row>
    <row r="41" spans="2:11" ht="25.5" x14ac:dyDescent="0.25">
      <c r="B41" s="19">
        <v>4.5</v>
      </c>
      <c r="C41" s="3" t="s">
        <v>46</v>
      </c>
      <c r="D41" s="9"/>
      <c r="E41" s="17"/>
      <c r="F41" s="9"/>
      <c r="G41" s="17"/>
      <c r="H41" s="7"/>
      <c r="I41" s="18">
        <f t="shared" si="3"/>
        <v>0</v>
      </c>
      <c r="J41" s="9"/>
      <c r="K41" s="17"/>
    </row>
    <row r="42" spans="2:11" ht="38.25" x14ac:dyDescent="0.25">
      <c r="B42" s="19">
        <v>4.5999999999999996</v>
      </c>
      <c r="C42" s="3" t="s">
        <v>33</v>
      </c>
      <c r="D42" s="9">
        <v>828</v>
      </c>
      <c r="E42" s="17"/>
      <c r="F42" s="9">
        <v>783</v>
      </c>
      <c r="G42" s="17"/>
      <c r="H42" s="7"/>
      <c r="I42" s="18"/>
      <c r="J42" s="9">
        <v>80</v>
      </c>
      <c r="K42" s="17"/>
    </row>
    <row r="43" spans="2:11" x14ac:dyDescent="0.25">
      <c r="B43" s="23">
        <v>5</v>
      </c>
      <c r="C43" s="2" t="s">
        <v>20</v>
      </c>
      <c r="D43" s="6"/>
      <c r="E43" s="10">
        <f>E36+E7</f>
        <v>870236.11</v>
      </c>
      <c r="F43" s="1"/>
      <c r="G43" s="10">
        <f>G36+G7</f>
        <v>811983.89</v>
      </c>
      <c r="H43" s="7"/>
      <c r="I43" s="18">
        <f t="shared" si="3"/>
        <v>107.17406105187628</v>
      </c>
      <c r="J43" s="6"/>
      <c r="K43" s="10">
        <f>K36+K7</f>
        <v>93452.78</v>
      </c>
    </row>
    <row r="44" spans="2:11" ht="25.5" x14ac:dyDescent="0.25">
      <c r="B44" s="23">
        <v>6</v>
      </c>
      <c r="C44" s="3" t="s">
        <v>14</v>
      </c>
      <c r="D44" s="9">
        <v>3</v>
      </c>
      <c r="E44" s="17">
        <v>500000</v>
      </c>
      <c r="F44" s="9">
        <v>3</v>
      </c>
      <c r="G44" s="17">
        <v>4500000</v>
      </c>
      <c r="H44" s="7"/>
      <c r="I44" s="18">
        <f t="shared" si="3"/>
        <v>11.111111111111111</v>
      </c>
      <c r="J44" s="9">
        <v>2</v>
      </c>
      <c r="K44" s="17">
        <v>400000</v>
      </c>
    </row>
    <row r="45" spans="2:11" x14ac:dyDescent="0.25">
      <c r="D45" s="11"/>
      <c r="E45" s="12"/>
      <c r="F45" s="13"/>
      <c r="G45" s="13"/>
    </row>
    <row r="46" spans="2:11" x14ac:dyDescent="0.25">
      <c r="D46" s="11"/>
      <c r="E46" s="11"/>
    </row>
    <row r="47" spans="2:11" x14ac:dyDescent="0.25">
      <c r="B47" s="24" t="s">
        <v>22</v>
      </c>
      <c r="H47" s="20" t="s">
        <v>25</v>
      </c>
    </row>
    <row r="49" spans="5:11" s="20" customFormat="1" x14ac:dyDescent="0.25">
      <c r="E49" s="14"/>
      <c r="F49" s="14"/>
      <c r="G49" s="14"/>
      <c r="H49" s="14"/>
      <c r="I49" s="14"/>
      <c r="J49" s="14"/>
      <c r="K49" s="14"/>
    </row>
  </sheetData>
  <mergeCells count="7">
    <mergeCell ref="B2:K2"/>
    <mergeCell ref="B4:B6"/>
    <mergeCell ref="C4:C5"/>
    <mergeCell ref="D4:E5"/>
    <mergeCell ref="F4:G5"/>
    <mergeCell ref="H4:I5"/>
    <mergeCell ref="J4:K5"/>
  </mergeCells>
  <pageMargins left="0.7" right="0.7" top="0.75" bottom="0.75" header="0.3" footer="0.3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2026-04-09T13:55:28Z</dcterms:modified>
</cp:coreProperties>
</file>